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PC2024.01.05\FINANCE\BUDGETS\2026-27 Precept-concurrent Budgets\"/>
    </mc:Choice>
  </mc:AlternateContent>
  <xr:revisionPtr revIDLastSave="0" documentId="13_ncr:1_{ADA1994E-9225-4601-8CC7-122E07B3BE40}" xr6:coauthVersionLast="47" xr6:coauthVersionMax="47" xr10:uidLastSave="{00000000-0000-0000-0000-000000000000}"/>
  <bookViews>
    <workbookView xWindow="-108" yWindow="-108" windowWidth="23256" windowHeight="12456" xr2:uid="{68388807-6F93-2148-B448-820D7C4E94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9" i="1" l="1"/>
  <c r="G51" i="1"/>
  <c r="G76" i="1" s="1"/>
  <c r="H19" i="1"/>
  <c r="G19" i="1"/>
  <c r="G20" i="1" s="1"/>
  <c r="G58" i="1" l="1"/>
  <c r="E82" i="1"/>
  <c r="E69" i="1"/>
  <c r="E51" i="1"/>
  <c r="E19" i="1"/>
  <c r="E20" i="1" s="1"/>
  <c r="C51" i="1"/>
  <c r="D51" i="1"/>
  <c r="F51" i="1"/>
  <c r="F76" i="1" s="1"/>
  <c r="H51" i="1"/>
  <c r="G70" i="1" l="1"/>
  <c r="G77" i="1"/>
  <c r="E58" i="1"/>
  <c r="E70" i="1" s="1"/>
  <c r="E73" i="1" s="1"/>
  <c r="E74" i="1" s="1"/>
  <c r="E76" i="1"/>
  <c r="F69" i="1"/>
  <c r="F58" i="1"/>
  <c r="F77" i="1" l="1"/>
  <c r="G75" i="1"/>
  <c r="G73" i="1"/>
  <c r="G74" i="1" s="1"/>
  <c r="G78" i="1" s="1"/>
  <c r="G79" i="1" s="1"/>
  <c r="F70" i="1"/>
  <c r="F19" i="1"/>
  <c r="F20" i="1" s="1"/>
  <c r="F73" i="1" l="1"/>
  <c r="F74" i="1" s="1"/>
  <c r="F75" i="1"/>
  <c r="C82" i="1"/>
  <c r="H82" i="1"/>
  <c r="D69" i="1"/>
  <c r="D58" i="1"/>
  <c r="F78" i="1" l="1"/>
  <c r="F79" i="1" s="1"/>
  <c r="F83" i="1"/>
  <c r="D70" i="1"/>
  <c r="D75" i="1" s="1"/>
  <c r="D77" i="1"/>
  <c r="D76" i="1"/>
  <c r="H69" i="1" l="1"/>
  <c r="H20" i="1"/>
  <c r="H58" i="1" l="1"/>
  <c r="H76" i="1"/>
  <c r="C19" i="1"/>
  <c r="C20" i="1" s="1"/>
  <c r="D7" i="1"/>
  <c r="H70" i="1" l="1"/>
  <c r="H73" i="1" s="1"/>
  <c r="D19" i="1"/>
  <c r="D20" i="1" l="1"/>
  <c r="D73" i="1" s="1"/>
  <c r="D74" i="1" s="1"/>
  <c r="C69" i="1"/>
  <c r="C76" i="1"/>
  <c r="H74" i="1" l="1"/>
  <c r="H78" i="1" s="1"/>
  <c r="H79" i="1" s="1"/>
  <c r="D78" i="1"/>
  <c r="D79" i="1" s="1"/>
  <c r="C58" i="1"/>
  <c r="C70" i="1" s="1"/>
  <c r="B51" i="1"/>
  <c r="C73" i="1" l="1"/>
  <c r="C74" i="1" s="1"/>
  <c r="B69" i="1"/>
  <c r="B58" i="1" l="1"/>
  <c r="B70" i="1" s="1"/>
  <c r="B19" i="1" l="1"/>
  <c r="B20" i="1" s="1"/>
</calcChain>
</file>

<file path=xl/sharedStrings.xml><?xml version="1.0" encoding="utf-8"?>
<sst xmlns="http://schemas.openxmlformats.org/spreadsheetml/2006/main" count="120" uniqueCount="108">
  <si>
    <t xml:space="preserve"> </t>
  </si>
  <si>
    <t>BENWICK PARISH COUNCIL</t>
  </si>
  <si>
    <t>INCOME:</t>
  </si>
  <si>
    <t>Maintenance Grants:</t>
  </si>
  <si>
    <t>Precept</t>
  </si>
  <si>
    <t>Concurrent</t>
  </si>
  <si>
    <t>Grass cutting</t>
  </si>
  <si>
    <t>Rents:</t>
  </si>
  <si>
    <t>Town</t>
  </si>
  <si>
    <t>September Gardens</t>
  </si>
  <si>
    <t>Recycling Credits</t>
  </si>
  <si>
    <t>Burials</t>
  </si>
  <si>
    <t>Bank Interest</t>
  </si>
  <si>
    <t>Windfarm Grant</t>
  </si>
  <si>
    <t>SUB TOTALS:</t>
  </si>
  <si>
    <t>Sundries</t>
  </si>
  <si>
    <t>TOTALS:</t>
  </si>
  <si>
    <t>Room Hire</t>
  </si>
  <si>
    <t>Subscriptions:</t>
  </si>
  <si>
    <t>CAPALC</t>
  </si>
  <si>
    <t>Cambs Acre</t>
  </si>
  <si>
    <t>SLCC</t>
  </si>
  <si>
    <t>Maintenance</t>
  </si>
  <si>
    <t>Verges</t>
  </si>
  <si>
    <t>Street Lights</t>
  </si>
  <si>
    <t>Allotments</t>
  </si>
  <si>
    <t>Insurance</t>
  </si>
  <si>
    <t>Energy</t>
  </si>
  <si>
    <t>Professional Charges</t>
  </si>
  <si>
    <t>Internal Auditor</t>
  </si>
  <si>
    <t>External Auditor</t>
  </si>
  <si>
    <t>ICO</t>
  </si>
  <si>
    <t>Post &amp; Stationery</t>
  </si>
  <si>
    <t>Travel</t>
  </si>
  <si>
    <t>Clerk's annual office expenses</t>
  </si>
  <si>
    <t>Training</t>
  </si>
  <si>
    <t>Wages/PAYE-NI</t>
  </si>
  <si>
    <t>Election</t>
  </si>
  <si>
    <t xml:space="preserve">Local Highways Improvement </t>
  </si>
  <si>
    <t>S137 Payment</t>
  </si>
  <si>
    <t>Donations/Charity</t>
  </si>
  <si>
    <t>Verge Planting</t>
  </si>
  <si>
    <t>Cemetery Extension</t>
  </si>
  <si>
    <t>Street Lighting</t>
  </si>
  <si>
    <t>The Pound</t>
  </si>
  <si>
    <t>War Memorial</t>
  </si>
  <si>
    <t>Mooring</t>
  </si>
  <si>
    <t>Village sign</t>
  </si>
  <si>
    <t>subtotal: earmarked</t>
  </si>
  <si>
    <t>2023-24</t>
  </si>
  <si>
    <t>Band D equivalents</t>
  </si>
  <si>
    <t>EARMARKED:</t>
  </si>
  <si>
    <t>necessary expenditure</t>
  </si>
  <si>
    <t>expected expenditure</t>
  </si>
  <si>
    <t>precept per household</t>
  </si>
  <si>
    <t>%level of reserves beginning and end of year</t>
  </si>
  <si>
    <t>AGREED BUDGET</t>
  </si>
  <si>
    <t>Christmas Tree contingency</t>
  </si>
  <si>
    <t>2024-25</t>
  </si>
  <si>
    <t>ACRE grant</t>
  </si>
  <si>
    <t>projected earmarked reserves at year end</t>
  </si>
  <si>
    <t>predicted balance at year end</t>
  </si>
  <si>
    <t>general reserves at year end</t>
  </si>
  <si>
    <t>2024-2025</t>
  </si>
  <si>
    <t>2025-26</t>
  </si>
  <si>
    <t>Based on a 5% increase</t>
  </si>
  <si>
    <t>£26 per month</t>
  </si>
  <si>
    <t>cash at 1 April</t>
  </si>
  <si>
    <t>balance rows</t>
  </si>
  <si>
    <t>Comments:</t>
  </si>
  <si>
    <t>Parish Online</t>
  </si>
  <si>
    <t>OUTGOINGS:</t>
  </si>
  <si>
    <t>ICCM</t>
  </si>
  <si>
    <t>2026-27</t>
  </si>
  <si>
    <t>2024/25 figure</t>
  </si>
  <si>
    <t>Voted May 25: +£1 per plot, based on current occupancy</t>
  </si>
  <si>
    <t>Based on a 5% increase.</t>
  </si>
  <si>
    <t xml:space="preserve">Based on a 5% increase </t>
  </si>
  <si>
    <t>Nobody asked us for this for December 2025</t>
  </si>
  <si>
    <t>Voted June 25 - £130 per acre (7 plots) + drainage rates passed on</t>
  </si>
  <si>
    <t xml:space="preserve">Based on 3.3% interest </t>
  </si>
  <si>
    <t>Drainage rates</t>
  </si>
  <si>
    <t xml:space="preserve">Water </t>
  </si>
  <si>
    <t>Zurich 3 policy (year 3 of 3)</t>
  </si>
  <si>
    <t xml:space="preserve">£250 per quarter plus a 5% increase allowed for </t>
  </si>
  <si>
    <t>£273 per month plus a 5% increase allowed for</t>
  </si>
  <si>
    <t>Cemetery, Allotments, The Pound</t>
  </si>
  <si>
    <t>This is covered by an earmarked reserve</t>
  </si>
  <si>
    <t>We can't look at the spend to date figure for this - billing issues</t>
  </si>
  <si>
    <t>Basic salary plus 32 hours overtime included if required Plus 3% allowance for national pay award</t>
  </si>
  <si>
    <t>Lloyds banking fees</t>
  </si>
  <si>
    <t>Defibrillators</t>
  </si>
  <si>
    <t>Replacement pads</t>
  </si>
  <si>
    <t>Hedgerows</t>
  </si>
  <si>
    <t>ACTUAL SPEND 
SPEND</t>
  </si>
  <si>
    <t>ACTUAL SPEND to 08/12/25</t>
  </si>
  <si>
    <t>2026/27 Budget Setting</t>
  </si>
  <si>
    <t>Expected spend to 31/03/25</t>
  </si>
  <si>
    <t>This number has not yet been confirmed</t>
  </si>
  <si>
    <t>Based on 2x burial / cremations per year</t>
  </si>
  <si>
    <t>Including Cilca travel</t>
  </si>
  <si>
    <t>Election costs</t>
  </si>
  <si>
    <t>MVAS Speed Sign (Solar)</t>
  </si>
  <si>
    <t>Cilca = £450 CAPALC + £495 SLCC</t>
  </si>
  <si>
    <t>Now an earmarked reserve.</t>
  </si>
  <si>
    <t>Agreed zero as no viable proposals for this round of LHI bid funding.</t>
  </si>
  <si>
    <t>Confirmed by FDC for 2026/27</t>
  </si>
  <si>
    <t>2 hours per month at £7.50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</si>
</sst>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2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1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5" fillId="0" borderId="0" xfId="0" applyFont="1"/>
    <xf numFmtId="164" fontId="2" fillId="2" borderId="1" xfId="0" applyNumberFormat="1" applyFont="1" applyFill="1" applyBorder="1" applyAlignment="1">
      <alignment horizontal="center"/>
    </xf>
    <xf numFmtId="0" fontId="7" fillId="0" borderId="0" xfId="0" applyFont="1"/>
    <xf numFmtId="8" fontId="7" fillId="0" borderId="0" xfId="0" applyNumberFormat="1" applyFont="1"/>
    <xf numFmtId="164" fontId="4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164" fontId="1" fillId="4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164" fontId="1" fillId="5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164" fontId="1" fillId="6" borderId="1" xfId="0" applyNumberFormat="1" applyFont="1" applyFill="1" applyBorder="1" applyAlignment="1">
      <alignment horizontal="center"/>
    </xf>
    <xf numFmtId="9" fontId="0" fillId="0" borderId="0" xfId="1" applyFont="1" applyFill="1" applyAlignment="1">
      <alignment horizontal="center"/>
    </xf>
    <xf numFmtId="0" fontId="1" fillId="0" borderId="3" xfId="0" applyFont="1" applyBorder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3" xfId="0" applyFont="1" applyBorder="1"/>
    <xf numFmtId="0" fontId="1" fillId="7" borderId="1" xfId="0" applyFont="1" applyFill="1" applyBorder="1"/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9" fillId="5" borderId="0" xfId="0" applyFont="1" applyFill="1" applyAlignment="1">
      <alignment horizontal="left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0" fillId="0" borderId="0" xfId="0" applyNumberFormat="1" applyAlignment="1">
      <alignment horizontal="left"/>
    </xf>
    <xf numFmtId="0" fontId="2" fillId="9" borderId="1" xfId="0" applyFont="1" applyFill="1" applyBorder="1"/>
    <xf numFmtId="164" fontId="2" fillId="9" borderId="1" xfId="0" applyNumberFormat="1" applyFont="1" applyFill="1" applyBorder="1" applyAlignment="1">
      <alignment horizontal="center"/>
    </xf>
    <xf numFmtId="164" fontId="4" fillId="9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164" fontId="8" fillId="8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8" borderId="2" xfId="0" applyNumberFormat="1" applyFont="1" applyFill="1" applyBorder="1" applyAlignment="1"/>
    <xf numFmtId="164" fontId="2" fillId="8" borderId="4" xfId="0" applyNumberFormat="1" applyFont="1" applyFill="1" applyBorder="1" applyAlignment="1"/>
    <xf numFmtId="164" fontId="5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1" fillId="11" borderId="5" xfId="0" applyFont="1" applyFill="1" applyBorder="1"/>
    <xf numFmtId="0" fontId="1" fillId="11" borderId="0" xfId="0" applyFont="1" applyFill="1" applyBorder="1" applyAlignment="1">
      <alignment horizontal="center"/>
    </xf>
    <xf numFmtId="0" fontId="1" fillId="11" borderId="0" xfId="0" applyFont="1" applyFill="1" applyAlignment="1">
      <alignment horizontal="center" vertical="top"/>
    </xf>
    <xf numFmtId="164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164" fontId="0" fillId="10" borderId="0" xfId="0" applyNumberFormat="1" applyFill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" fontId="0" fillId="12" borderId="0" xfId="1" applyNumberFormat="1" applyFont="1" applyFill="1" applyAlignment="1">
      <alignment horizontal="center"/>
    </xf>
    <xf numFmtId="164" fontId="0" fillId="12" borderId="0" xfId="0" applyNumberFormat="1" applyFill="1" applyAlignment="1">
      <alignment horizontal="center"/>
    </xf>
    <xf numFmtId="0" fontId="0" fillId="12" borderId="0" xfId="0" applyFill="1" applyAlignment="1">
      <alignment horizontal="center"/>
    </xf>
    <xf numFmtId="8" fontId="0" fillId="12" borderId="0" xfId="0" applyNumberFormat="1" applyFill="1" applyAlignment="1">
      <alignment horizontal="center"/>
    </xf>
    <xf numFmtId="1" fontId="0" fillId="13" borderId="6" xfId="1" applyNumberFormat="1" applyFont="1" applyFill="1" applyBorder="1" applyAlignment="1">
      <alignment horizontal="center"/>
    </xf>
    <xf numFmtId="164" fontId="0" fillId="13" borderId="7" xfId="0" applyNumberFormat="1" applyFill="1" applyBorder="1" applyAlignment="1">
      <alignment horizontal="center"/>
    </xf>
    <xf numFmtId="0" fontId="0" fillId="2" borderId="0" xfId="0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164" fontId="8" fillId="0" borderId="1" xfId="0" applyNumberFormat="1" applyFont="1" applyFill="1" applyBorder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B4F5"/>
      <color rgb="FFB8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77E28-F1A0-034B-B03C-5D8584E1A7DA}">
  <sheetPr>
    <pageSetUpPr fitToPage="1"/>
  </sheetPr>
  <dimension ref="A1:I89"/>
  <sheetViews>
    <sheetView tabSelected="1" zoomScale="98" zoomScaleNormal="98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B24" sqref="B24"/>
    </sheetView>
  </sheetViews>
  <sheetFormatPr defaultColWidth="10.69921875" defaultRowHeight="15.6" x14ac:dyDescent="0.3"/>
  <cols>
    <col min="1" max="1" width="36.796875" customWidth="1"/>
    <col min="2" max="2" width="15" customWidth="1"/>
    <col min="3" max="3" width="13.69921875" customWidth="1"/>
    <col min="4" max="4" width="11.8984375" style="14" customWidth="1"/>
    <col min="5" max="5" width="13.69921875" customWidth="1"/>
    <col min="6" max="7" width="11.8984375" style="14" customWidth="1"/>
    <col min="8" max="8" width="13.69921875" customWidth="1"/>
    <col min="9" max="9" width="55.8984375" style="44" customWidth="1"/>
  </cols>
  <sheetData>
    <row r="1" spans="1:9" x14ac:dyDescent="0.3">
      <c r="A1" s="62" t="s">
        <v>0</v>
      </c>
      <c r="B1" s="3"/>
    </row>
    <row r="2" spans="1:9" x14ac:dyDescent="0.3">
      <c r="A2" s="63" t="s">
        <v>1</v>
      </c>
    </row>
    <row r="3" spans="1:9" ht="46.8" x14ac:dyDescent="0.3">
      <c r="A3" s="64" t="s">
        <v>96</v>
      </c>
      <c r="B3" s="12" t="s">
        <v>56</v>
      </c>
      <c r="C3" s="35" t="s">
        <v>56</v>
      </c>
      <c r="D3" s="47" t="s">
        <v>94</v>
      </c>
      <c r="E3" s="35" t="s">
        <v>56</v>
      </c>
      <c r="F3" s="47" t="s">
        <v>95</v>
      </c>
      <c r="G3" s="47" t="s">
        <v>97</v>
      </c>
      <c r="H3" s="35" t="s">
        <v>56</v>
      </c>
    </row>
    <row r="4" spans="1:9" x14ac:dyDescent="0.3">
      <c r="A4" s="7"/>
      <c r="B4" s="59" t="s">
        <v>49</v>
      </c>
      <c r="C4" s="60" t="s">
        <v>58</v>
      </c>
      <c r="D4" s="48" t="s">
        <v>63</v>
      </c>
      <c r="E4" s="60" t="s">
        <v>64</v>
      </c>
      <c r="F4" s="48" t="s">
        <v>64</v>
      </c>
      <c r="G4" s="48"/>
      <c r="H4" s="2" t="s">
        <v>73</v>
      </c>
    </row>
    <row r="5" spans="1:9" x14ac:dyDescent="0.3">
      <c r="A5" s="1" t="s">
        <v>2</v>
      </c>
      <c r="B5" s="5"/>
      <c r="C5" s="5"/>
      <c r="D5" s="40"/>
      <c r="E5" s="5"/>
      <c r="F5" s="40"/>
      <c r="G5" s="40"/>
      <c r="H5" s="5"/>
      <c r="I5" s="46" t="s">
        <v>69</v>
      </c>
    </row>
    <row r="6" spans="1:9" x14ac:dyDescent="0.3">
      <c r="A6" s="19" t="s">
        <v>3</v>
      </c>
      <c r="B6" s="20"/>
      <c r="C6" s="20"/>
      <c r="D6" s="41"/>
      <c r="E6" s="20"/>
      <c r="F6" s="41"/>
      <c r="G6" s="41"/>
      <c r="H6" s="20"/>
    </row>
    <row r="7" spans="1:9" x14ac:dyDescent="0.3">
      <c r="A7" s="4" t="s">
        <v>4</v>
      </c>
      <c r="B7" s="5">
        <v>12852</v>
      </c>
      <c r="C7" s="5">
        <v>13000</v>
      </c>
      <c r="D7" s="42">
        <f>C7</f>
        <v>13000</v>
      </c>
      <c r="E7" s="5">
        <v>14000</v>
      </c>
      <c r="F7" s="79">
        <v>14000</v>
      </c>
      <c r="G7" s="79">
        <v>14000</v>
      </c>
      <c r="H7" s="56">
        <v>14000</v>
      </c>
    </row>
    <row r="8" spans="1:9" x14ac:dyDescent="0.3">
      <c r="A8" s="4" t="s">
        <v>5</v>
      </c>
      <c r="B8" s="5">
        <v>1593</v>
      </c>
      <c r="C8" s="5">
        <v>1593</v>
      </c>
      <c r="D8" s="42">
        <v>1593</v>
      </c>
      <c r="E8" s="5">
        <v>1593</v>
      </c>
      <c r="F8" s="79">
        <v>1593</v>
      </c>
      <c r="G8" s="79">
        <v>1593</v>
      </c>
      <c r="H8" s="5">
        <v>1593</v>
      </c>
      <c r="I8" s="44" t="s">
        <v>106</v>
      </c>
    </row>
    <row r="9" spans="1:9" x14ac:dyDescent="0.3">
      <c r="A9" s="4" t="s">
        <v>6</v>
      </c>
      <c r="B9" s="5">
        <v>703.88</v>
      </c>
      <c r="C9" s="5">
        <v>703.88</v>
      </c>
      <c r="D9" s="42">
        <v>703.88</v>
      </c>
      <c r="E9" s="5">
        <v>703.88</v>
      </c>
      <c r="F9" s="79">
        <v>720.42</v>
      </c>
      <c r="G9" s="79">
        <v>720.42</v>
      </c>
      <c r="H9" s="5">
        <v>720.42</v>
      </c>
      <c r="I9" s="44" t="s">
        <v>74</v>
      </c>
    </row>
    <row r="10" spans="1:9" x14ac:dyDescent="0.3">
      <c r="A10" s="19" t="s">
        <v>7</v>
      </c>
      <c r="B10" s="20"/>
      <c r="C10" s="20"/>
      <c r="D10" s="43"/>
      <c r="E10" s="20"/>
      <c r="F10" s="43"/>
      <c r="G10" s="43"/>
      <c r="H10" s="20"/>
    </row>
    <row r="11" spans="1:9" x14ac:dyDescent="0.3">
      <c r="A11" s="4" t="s">
        <v>8</v>
      </c>
      <c r="B11" s="5">
        <v>1168.25</v>
      </c>
      <c r="C11" s="13">
        <v>1104.21</v>
      </c>
      <c r="D11" s="42">
        <v>1104.21</v>
      </c>
      <c r="E11" s="13">
        <v>1104.21</v>
      </c>
      <c r="F11" s="42">
        <v>455</v>
      </c>
      <c r="G11" s="42">
        <v>910</v>
      </c>
      <c r="H11" s="13">
        <v>910</v>
      </c>
      <c r="I11" s="44" t="s">
        <v>79</v>
      </c>
    </row>
    <row r="12" spans="1:9" x14ac:dyDescent="0.3">
      <c r="A12" s="4" t="s">
        <v>81</v>
      </c>
      <c r="B12" s="5"/>
      <c r="C12" s="5"/>
      <c r="D12" s="42"/>
      <c r="E12" s="5"/>
      <c r="F12" s="79">
        <v>265.5</v>
      </c>
      <c r="G12" s="79">
        <v>265.5</v>
      </c>
      <c r="H12" s="5">
        <v>278.77999999999997</v>
      </c>
    </row>
    <row r="13" spans="1:9" x14ac:dyDescent="0.3">
      <c r="A13" s="4" t="s">
        <v>9</v>
      </c>
      <c r="B13" s="5">
        <v>100</v>
      </c>
      <c r="C13" s="5">
        <v>100</v>
      </c>
      <c r="D13" s="42">
        <v>60</v>
      </c>
      <c r="E13" s="5">
        <v>135</v>
      </c>
      <c r="F13" s="79">
        <v>145</v>
      </c>
      <c r="G13" s="79">
        <v>145</v>
      </c>
      <c r="H13" s="5">
        <v>171</v>
      </c>
      <c r="I13" s="44" t="s">
        <v>75</v>
      </c>
    </row>
    <row r="14" spans="1:9" x14ac:dyDescent="0.3">
      <c r="A14" s="4" t="s">
        <v>10</v>
      </c>
      <c r="B14" s="5"/>
      <c r="C14" s="5">
        <v>0</v>
      </c>
      <c r="D14" s="42">
        <v>0</v>
      </c>
      <c r="E14" s="5">
        <v>0</v>
      </c>
      <c r="F14" s="79">
        <v>91.99</v>
      </c>
      <c r="G14" s="79">
        <v>91.99</v>
      </c>
      <c r="H14" s="5">
        <v>0</v>
      </c>
    </row>
    <row r="15" spans="1:9" x14ac:dyDescent="0.3">
      <c r="A15" s="4" t="s">
        <v>11</v>
      </c>
      <c r="B15" s="5">
        <v>300</v>
      </c>
      <c r="C15" s="13">
        <v>300</v>
      </c>
      <c r="D15" s="42">
        <v>450</v>
      </c>
      <c r="E15" s="13">
        <v>350</v>
      </c>
      <c r="F15" s="79">
        <v>416</v>
      </c>
      <c r="G15" s="79">
        <v>550</v>
      </c>
      <c r="H15" s="13">
        <v>360</v>
      </c>
      <c r="I15" s="44" t="s">
        <v>99</v>
      </c>
    </row>
    <row r="16" spans="1:9" x14ac:dyDescent="0.3">
      <c r="A16" s="4" t="s">
        <v>12</v>
      </c>
      <c r="B16" s="5">
        <v>200</v>
      </c>
      <c r="C16" s="5">
        <v>1000</v>
      </c>
      <c r="D16" s="42">
        <v>1250</v>
      </c>
      <c r="E16" s="5">
        <v>1714.24</v>
      </c>
      <c r="F16" s="79">
        <v>1914.25</v>
      </c>
      <c r="G16" s="79">
        <v>1914.25</v>
      </c>
      <c r="H16" s="9">
        <v>1477.42</v>
      </c>
      <c r="I16" s="44" t="s">
        <v>80</v>
      </c>
    </row>
    <row r="17" spans="1:9" x14ac:dyDescent="0.3">
      <c r="A17" s="4" t="s">
        <v>13</v>
      </c>
      <c r="B17" s="5"/>
      <c r="C17" s="5">
        <v>0</v>
      </c>
      <c r="D17" s="42">
        <v>0</v>
      </c>
      <c r="E17" s="5">
        <v>0</v>
      </c>
      <c r="F17" s="42">
        <v>0</v>
      </c>
      <c r="G17" s="42">
        <v>0</v>
      </c>
      <c r="H17" s="5">
        <v>0</v>
      </c>
    </row>
    <row r="18" spans="1:9" x14ac:dyDescent="0.3">
      <c r="A18" s="4" t="s">
        <v>59</v>
      </c>
      <c r="B18" s="5"/>
      <c r="C18" s="9">
        <v>0</v>
      </c>
      <c r="D18" s="55"/>
      <c r="E18" s="5">
        <v>0</v>
      </c>
      <c r="F18" s="55">
        <v>0</v>
      </c>
      <c r="G18" s="55">
        <v>0</v>
      </c>
      <c r="H18" s="5">
        <v>0</v>
      </c>
    </row>
    <row r="19" spans="1:9" x14ac:dyDescent="0.3">
      <c r="A19" s="21" t="s">
        <v>14</v>
      </c>
      <c r="B19" s="22">
        <f>SUM(B7:B17)</f>
        <v>16917.129999999997</v>
      </c>
      <c r="C19" s="22">
        <f t="shared" ref="C19:H19" si="0">SUM(C7:C18)</f>
        <v>17801.09</v>
      </c>
      <c r="D19" s="22">
        <f t="shared" si="0"/>
        <v>18161.09</v>
      </c>
      <c r="E19" s="22">
        <f t="shared" si="0"/>
        <v>19600.330000000002</v>
      </c>
      <c r="F19" s="22">
        <f t="shared" si="0"/>
        <v>19601.16</v>
      </c>
      <c r="G19" s="22">
        <f t="shared" si="0"/>
        <v>20190.16</v>
      </c>
      <c r="H19" s="22">
        <f t="shared" si="0"/>
        <v>19510.619999999995</v>
      </c>
    </row>
    <row r="20" spans="1:9" x14ac:dyDescent="0.3">
      <c r="A20" s="26" t="s">
        <v>16</v>
      </c>
      <c r="B20" s="27">
        <f t="shared" ref="B20:H20" si="1">SUM(B19:B19)</f>
        <v>16917.129999999997</v>
      </c>
      <c r="C20" s="27">
        <f t="shared" si="1"/>
        <v>17801.09</v>
      </c>
      <c r="D20" s="27">
        <f t="shared" si="1"/>
        <v>18161.09</v>
      </c>
      <c r="E20" s="27">
        <f t="shared" ref="E20" si="2">SUM(E19:E19)</f>
        <v>19600.330000000002</v>
      </c>
      <c r="F20" s="27">
        <f t="shared" si="1"/>
        <v>19601.16</v>
      </c>
      <c r="G20" s="27">
        <f t="shared" si="1"/>
        <v>20190.16</v>
      </c>
      <c r="H20" s="27">
        <f t="shared" si="1"/>
        <v>19510.619999999995</v>
      </c>
    </row>
    <row r="21" spans="1:9" x14ac:dyDescent="0.3">
      <c r="A21" s="1" t="s">
        <v>71</v>
      </c>
      <c r="B21" s="2"/>
      <c r="C21" s="2"/>
      <c r="D21" s="2"/>
      <c r="E21" s="2"/>
      <c r="F21" s="2"/>
      <c r="G21" s="2"/>
      <c r="H21" s="2"/>
    </row>
    <row r="22" spans="1:9" x14ac:dyDescent="0.3">
      <c r="A22" s="4" t="s">
        <v>17</v>
      </c>
      <c r="B22" s="5">
        <v>350</v>
      </c>
      <c r="C22" s="5">
        <v>300</v>
      </c>
      <c r="D22" s="42">
        <v>252</v>
      </c>
      <c r="E22" s="5">
        <v>252</v>
      </c>
      <c r="F22" s="42">
        <v>165</v>
      </c>
      <c r="G22" s="42">
        <v>165</v>
      </c>
      <c r="H22" s="5">
        <v>180</v>
      </c>
      <c r="I22" s="44" t="s">
        <v>107</v>
      </c>
    </row>
    <row r="23" spans="1:9" x14ac:dyDescent="0.3">
      <c r="A23" s="19" t="s">
        <v>18</v>
      </c>
      <c r="B23" s="20"/>
      <c r="C23" s="20"/>
      <c r="D23" s="43"/>
      <c r="E23" s="20"/>
      <c r="F23" s="43"/>
      <c r="G23" s="43"/>
      <c r="H23" s="20"/>
    </row>
    <row r="24" spans="1:9" x14ac:dyDescent="0.3">
      <c r="A24" s="4" t="s">
        <v>19</v>
      </c>
      <c r="B24" s="5">
        <v>490</v>
      </c>
      <c r="C24" s="5">
        <v>530</v>
      </c>
      <c r="D24" s="42">
        <v>484.11</v>
      </c>
      <c r="E24" s="5">
        <v>508.32</v>
      </c>
      <c r="F24" s="79">
        <v>481.57</v>
      </c>
      <c r="G24" s="79">
        <v>481.57</v>
      </c>
      <c r="H24" s="5">
        <v>505.65</v>
      </c>
      <c r="I24" s="44" t="s">
        <v>65</v>
      </c>
    </row>
    <row r="25" spans="1:9" x14ac:dyDescent="0.3">
      <c r="A25" s="4" t="s">
        <v>20</v>
      </c>
      <c r="B25" s="5">
        <v>65</v>
      </c>
      <c r="C25" s="5">
        <v>70</v>
      </c>
      <c r="D25" s="42">
        <v>65</v>
      </c>
      <c r="E25" s="5">
        <v>70</v>
      </c>
      <c r="F25" s="79">
        <v>0</v>
      </c>
      <c r="G25" s="79">
        <v>70</v>
      </c>
      <c r="H25" s="5">
        <v>70</v>
      </c>
      <c r="I25" s="44" t="s">
        <v>65</v>
      </c>
    </row>
    <row r="26" spans="1:9" x14ac:dyDescent="0.3">
      <c r="A26" s="4" t="s">
        <v>21</v>
      </c>
      <c r="B26" s="5">
        <v>125</v>
      </c>
      <c r="C26" s="5">
        <v>112</v>
      </c>
      <c r="D26" s="42">
        <v>150</v>
      </c>
      <c r="E26" s="5">
        <v>150</v>
      </c>
      <c r="F26" s="79">
        <v>0</v>
      </c>
      <c r="G26" s="79">
        <v>150</v>
      </c>
      <c r="H26" s="5">
        <v>150</v>
      </c>
    </row>
    <row r="27" spans="1:9" x14ac:dyDescent="0.3">
      <c r="A27" s="4" t="s">
        <v>72</v>
      </c>
      <c r="B27" s="5">
        <v>0</v>
      </c>
      <c r="C27" s="13">
        <v>0</v>
      </c>
      <c r="D27" s="42">
        <v>100</v>
      </c>
      <c r="E27" s="13">
        <v>105</v>
      </c>
      <c r="F27" s="79">
        <v>105</v>
      </c>
      <c r="G27" s="79">
        <v>105</v>
      </c>
      <c r="H27" s="13">
        <v>110.25</v>
      </c>
      <c r="I27" s="44" t="s">
        <v>76</v>
      </c>
    </row>
    <row r="28" spans="1:9" x14ac:dyDescent="0.3">
      <c r="A28" s="4" t="s">
        <v>90</v>
      </c>
      <c r="B28" s="5"/>
      <c r="C28" s="13"/>
      <c r="D28" s="42"/>
      <c r="E28" s="13">
        <v>0</v>
      </c>
      <c r="F28" s="55">
        <v>33</v>
      </c>
      <c r="G28" s="55">
        <v>53</v>
      </c>
      <c r="H28" s="13">
        <v>60</v>
      </c>
    </row>
    <row r="29" spans="1:9" x14ac:dyDescent="0.3">
      <c r="A29" s="19" t="s">
        <v>22</v>
      </c>
      <c r="B29" s="20"/>
      <c r="C29" s="20"/>
      <c r="D29" s="43"/>
      <c r="E29" s="20"/>
      <c r="F29" s="43"/>
      <c r="G29" s="43"/>
      <c r="H29" s="20"/>
    </row>
    <row r="30" spans="1:9" x14ac:dyDescent="0.3">
      <c r="A30" s="4" t="s">
        <v>23</v>
      </c>
      <c r="B30" s="5">
        <v>740</v>
      </c>
      <c r="C30" s="5">
        <v>800</v>
      </c>
      <c r="D30" s="42">
        <v>795</v>
      </c>
      <c r="E30" s="5">
        <v>840</v>
      </c>
      <c r="F30" s="79">
        <v>700</v>
      </c>
      <c r="G30" s="79">
        <v>950</v>
      </c>
      <c r="H30" s="5">
        <v>1050</v>
      </c>
      <c r="I30" s="44" t="s">
        <v>84</v>
      </c>
    </row>
    <row r="31" spans="1:9" x14ac:dyDescent="0.3">
      <c r="A31" s="4" t="s">
        <v>86</v>
      </c>
      <c r="B31" s="5">
        <v>3924</v>
      </c>
      <c r="C31" s="5">
        <v>4198.7</v>
      </c>
      <c r="D31" s="5">
        <v>4198.7</v>
      </c>
      <c r="E31" s="5">
        <v>4408.6400000000003</v>
      </c>
      <c r="F31" s="80">
        <v>2057.86</v>
      </c>
      <c r="G31" s="80">
        <v>3149.86</v>
      </c>
      <c r="H31" s="5">
        <v>3439.8</v>
      </c>
      <c r="I31" s="44" t="s">
        <v>85</v>
      </c>
    </row>
    <row r="32" spans="1:9" x14ac:dyDescent="0.3">
      <c r="A32" s="4" t="s">
        <v>93</v>
      </c>
      <c r="B32" s="5"/>
      <c r="C32" s="5"/>
      <c r="D32" s="5"/>
      <c r="E32" s="5"/>
      <c r="F32" s="80">
        <v>0</v>
      </c>
      <c r="G32" s="80">
        <v>0</v>
      </c>
      <c r="H32" s="5">
        <v>300</v>
      </c>
    </row>
    <row r="33" spans="1:9" x14ac:dyDescent="0.3">
      <c r="A33" s="4" t="s">
        <v>24</v>
      </c>
      <c r="B33" s="5">
        <v>1000</v>
      </c>
      <c r="C33" s="13">
        <v>600</v>
      </c>
      <c r="D33" s="42">
        <v>330</v>
      </c>
      <c r="E33" s="13">
        <v>0</v>
      </c>
      <c r="F33" s="79">
        <v>0</v>
      </c>
      <c r="G33" s="79">
        <v>0</v>
      </c>
      <c r="H33" s="13">
        <v>0</v>
      </c>
      <c r="I33" s="44" t="s">
        <v>87</v>
      </c>
    </row>
    <row r="34" spans="1:9" x14ac:dyDescent="0.3">
      <c r="A34" s="4" t="s">
        <v>26</v>
      </c>
      <c r="B34" s="5">
        <v>1420</v>
      </c>
      <c r="C34" s="5">
        <v>2000</v>
      </c>
      <c r="D34" s="42">
        <v>1037.96</v>
      </c>
      <c r="E34" s="5">
        <v>1037.96</v>
      </c>
      <c r="F34" s="79">
        <v>1070.67</v>
      </c>
      <c r="G34" s="79">
        <v>1070.67</v>
      </c>
      <c r="H34" s="5">
        <v>1070.67</v>
      </c>
      <c r="I34" s="44" t="s">
        <v>83</v>
      </c>
    </row>
    <row r="35" spans="1:9" x14ac:dyDescent="0.3">
      <c r="A35" s="4" t="s">
        <v>82</v>
      </c>
      <c r="B35" s="5"/>
      <c r="C35" s="5"/>
      <c r="D35" s="42"/>
      <c r="E35" s="5"/>
      <c r="F35" s="79">
        <v>87.19</v>
      </c>
      <c r="G35" s="79">
        <v>87.19</v>
      </c>
      <c r="H35" s="5">
        <v>100</v>
      </c>
      <c r="I35" s="75"/>
    </row>
    <row r="36" spans="1:9" x14ac:dyDescent="0.3">
      <c r="A36" s="4" t="s">
        <v>27</v>
      </c>
      <c r="B36" s="5">
        <v>1440</v>
      </c>
      <c r="C36" s="5">
        <v>1600</v>
      </c>
      <c r="D36" s="42">
        <v>1200</v>
      </c>
      <c r="E36" s="5">
        <v>1400</v>
      </c>
      <c r="F36" s="79">
        <v>893.68</v>
      </c>
      <c r="G36" s="79">
        <v>1493</v>
      </c>
      <c r="H36" s="9">
        <v>1800</v>
      </c>
      <c r="I36" s="44" t="s">
        <v>88</v>
      </c>
    </row>
    <row r="37" spans="1:9" x14ac:dyDescent="0.3">
      <c r="A37" s="4" t="s">
        <v>81</v>
      </c>
      <c r="B37" s="5"/>
      <c r="C37" s="5"/>
      <c r="D37" s="42"/>
      <c r="E37" s="5"/>
      <c r="F37" s="79">
        <v>265.5</v>
      </c>
      <c r="G37" s="79">
        <v>265.5</v>
      </c>
      <c r="H37" s="5">
        <v>278.77999999999997</v>
      </c>
      <c r="I37" s="44" t="s">
        <v>65</v>
      </c>
    </row>
    <row r="38" spans="1:9" x14ac:dyDescent="0.3">
      <c r="A38" s="4" t="s">
        <v>91</v>
      </c>
      <c r="B38" s="5"/>
      <c r="C38" s="5"/>
      <c r="D38" s="42"/>
      <c r="E38" s="5">
        <v>0</v>
      </c>
      <c r="F38" s="79">
        <v>0</v>
      </c>
      <c r="G38" s="79">
        <v>0</v>
      </c>
      <c r="H38" s="5">
        <v>200</v>
      </c>
      <c r="I38" s="44" t="s">
        <v>92</v>
      </c>
    </row>
    <row r="39" spans="1:9" x14ac:dyDescent="0.3">
      <c r="A39" s="19" t="s">
        <v>28</v>
      </c>
      <c r="B39" s="20"/>
      <c r="C39" s="23"/>
      <c r="D39" s="43"/>
      <c r="E39" s="23"/>
      <c r="F39" s="43"/>
      <c r="G39" s="43"/>
      <c r="H39" s="23"/>
    </row>
    <row r="40" spans="1:9" x14ac:dyDescent="0.3">
      <c r="A40" s="4" t="s">
        <v>29</v>
      </c>
      <c r="B40" s="9">
        <v>150</v>
      </c>
      <c r="C40" s="5">
        <v>150</v>
      </c>
      <c r="D40" s="42">
        <v>150</v>
      </c>
      <c r="E40" s="5">
        <v>225</v>
      </c>
      <c r="F40" s="79">
        <v>285</v>
      </c>
      <c r="G40" s="79">
        <v>285</v>
      </c>
      <c r="H40" s="5">
        <v>300</v>
      </c>
      <c r="I40" s="44" t="s">
        <v>77</v>
      </c>
    </row>
    <row r="41" spans="1:9" x14ac:dyDescent="0.3">
      <c r="A41" s="4" t="s">
        <v>30</v>
      </c>
      <c r="B41" s="5">
        <v>210</v>
      </c>
      <c r="C41" s="5">
        <v>230</v>
      </c>
      <c r="D41" s="42">
        <v>0</v>
      </c>
      <c r="E41" s="5">
        <v>250</v>
      </c>
      <c r="F41" s="79">
        <v>252</v>
      </c>
      <c r="G41" s="79">
        <v>252</v>
      </c>
      <c r="H41" s="56">
        <v>265</v>
      </c>
      <c r="I41" s="44" t="s">
        <v>65</v>
      </c>
    </row>
    <row r="42" spans="1:9" x14ac:dyDescent="0.3">
      <c r="A42" s="4" t="s">
        <v>31</v>
      </c>
      <c r="B42" s="5">
        <v>35</v>
      </c>
      <c r="C42" s="5">
        <v>35</v>
      </c>
      <c r="D42" s="42">
        <v>35</v>
      </c>
      <c r="E42" s="5">
        <v>35</v>
      </c>
      <c r="F42" s="79">
        <v>35</v>
      </c>
      <c r="G42" s="79">
        <v>35</v>
      </c>
      <c r="H42" s="5">
        <v>35</v>
      </c>
    </row>
    <row r="43" spans="1:9" x14ac:dyDescent="0.3">
      <c r="A43" s="4" t="s">
        <v>70</v>
      </c>
      <c r="B43" s="57"/>
      <c r="C43" s="58"/>
      <c r="D43" s="42">
        <v>0</v>
      </c>
      <c r="E43" s="5">
        <v>400</v>
      </c>
      <c r="F43" s="79">
        <v>480</v>
      </c>
      <c r="G43" s="79">
        <v>480</v>
      </c>
      <c r="H43" s="5">
        <v>505</v>
      </c>
      <c r="I43" s="44" t="s">
        <v>65</v>
      </c>
    </row>
    <row r="44" spans="1:9" x14ac:dyDescent="0.3">
      <c r="A44" s="4" t="s">
        <v>15</v>
      </c>
      <c r="B44" s="5">
        <v>180</v>
      </c>
      <c r="C44" s="5">
        <v>100</v>
      </c>
      <c r="D44" s="42">
        <v>0</v>
      </c>
      <c r="E44" s="5">
        <v>0</v>
      </c>
      <c r="F44" s="42">
        <v>29.14</v>
      </c>
      <c r="G44" s="42">
        <v>29.14</v>
      </c>
      <c r="H44" s="5">
        <v>30</v>
      </c>
    </row>
    <row r="45" spans="1:9" x14ac:dyDescent="0.3">
      <c r="A45" s="4" t="s">
        <v>32</v>
      </c>
      <c r="B45" s="5">
        <v>180</v>
      </c>
      <c r="C45" s="5">
        <v>200</v>
      </c>
      <c r="D45" s="42">
        <v>42</v>
      </c>
      <c r="E45" s="5">
        <v>50</v>
      </c>
      <c r="F45" s="55">
        <v>87.5</v>
      </c>
      <c r="G45" s="55">
        <v>120</v>
      </c>
      <c r="H45" s="5">
        <v>140</v>
      </c>
    </row>
    <row r="46" spans="1:9" x14ac:dyDescent="0.3">
      <c r="A46" s="4" t="s">
        <v>33</v>
      </c>
      <c r="B46" s="5">
        <v>240</v>
      </c>
      <c r="C46" s="13">
        <v>250</v>
      </c>
      <c r="D46" s="42">
        <v>0</v>
      </c>
      <c r="E46" s="13">
        <v>200</v>
      </c>
      <c r="F46" s="55">
        <v>71.099999999999994</v>
      </c>
      <c r="G46" s="55">
        <v>92.5</v>
      </c>
      <c r="H46" s="13">
        <v>150</v>
      </c>
      <c r="I46" s="44" t="s">
        <v>100</v>
      </c>
    </row>
    <row r="47" spans="1:9" x14ac:dyDescent="0.3">
      <c r="A47" s="4" t="s">
        <v>34</v>
      </c>
      <c r="B47" s="5">
        <v>270</v>
      </c>
      <c r="C47" s="5">
        <v>270</v>
      </c>
      <c r="D47" s="42">
        <v>312</v>
      </c>
      <c r="E47" s="5">
        <v>312</v>
      </c>
      <c r="F47" s="42">
        <v>208</v>
      </c>
      <c r="G47" s="42">
        <v>312</v>
      </c>
      <c r="H47" s="5">
        <v>312</v>
      </c>
      <c r="I47" s="44" t="s">
        <v>66</v>
      </c>
    </row>
    <row r="48" spans="1:9" x14ac:dyDescent="0.3">
      <c r="A48" s="4" t="s">
        <v>35</v>
      </c>
      <c r="B48" s="5">
        <v>250</v>
      </c>
      <c r="C48" s="5">
        <v>1200</v>
      </c>
      <c r="D48" s="42">
        <v>300</v>
      </c>
      <c r="E48" s="5">
        <v>1200</v>
      </c>
      <c r="F48" s="42">
        <v>0</v>
      </c>
      <c r="G48" s="42">
        <v>0</v>
      </c>
      <c r="H48" s="5">
        <v>1200</v>
      </c>
      <c r="I48" s="44" t="s">
        <v>103</v>
      </c>
    </row>
    <row r="49" spans="1:9" x14ac:dyDescent="0.3">
      <c r="A49" s="4" t="s">
        <v>36</v>
      </c>
      <c r="B49" s="5">
        <v>5100</v>
      </c>
      <c r="C49" s="5">
        <v>6000</v>
      </c>
      <c r="D49" s="42">
        <v>6750</v>
      </c>
      <c r="E49" s="5">
        <v>7059.16</v>
      </c>
      <c r="F49" s="42">
        <v>5011.78</v>
      </c>
      <c r="G49" s="42">
        <v>6682.37</v>
      </c>
      <c r="H49" s="5">
        <v>7419.96</v>
      </c>
      <c r="I49" s="44" t="s">
        <v>89</v>
      </c>
    </row>
    <row r="50" spans="1:9" ht="16.95" customHeight="1" x14ac:dyDescent="0.3">
      <c r="A50" s="4" t="s">
        <v>57</v>
      </c>
      <c r="B50" s="5">
        <v>400</v>
      </c>
      <c r="C50" s="5">
        <v>400</v>
      </c>
      <c r="D50" s="13">
        <v>350</v>
      </c>
      <c r="E50" s="5">
        <v>400</v>
      </c>
      <c r="F50" s="77">
        <v>0</v>
      </c>
      <c r="G50" s="77">
        <v>0</v>
      </c>
      <c r="H50" s="5">
        <v>400</v>
      </c>
      <c r="I50" s="44" t="s">
        <v>78</v>
      </c>
    </row>
    <row r="51" spans="1:9" x14ac:dyDescent="0.3">
      <c r="A51" s="24" t="s">
        <v>14</v>
      </c>
      <c r="B51" s="25">
        <f>SUM(B22:B49)</f>
        <v>16169</v>
      </c>
      <c r="C51" s="25">
        <f t="shared" ref="C51:H51" si="3">SUM(C22:C50)</f>
        <v>19045.7</v>
      </c>
      <c r="D51" s="25">
        <f t="shared" si="3"/>
        <v>16551.77</v>
      </c>
      <c r="E51" s="25">
        <f t="shared" si="3"/>
        <v>18903.080000000002</v>
      </c>
      <c r="F51" s="25">
        <f t="shared" si="3"/>
        <v>12318.990000000002</v>
      </c>
      <c r="G51" s="25">
        <f t="shared" si="3"/>
        <v>16328.8</v>
      </c>
      <c r="H51" s="25">
        <f t="shared" si="3"/>
        <v>20072.11</v>
      </c>
      <c r="I51" s="76"/>
    </row>
    <row r="52" spans="1:9" x14ac:dyDescent="0.3">
      <c r="A52" s="4" t="s">
        <v>37</v>
      </c>
      <c r="B52" s="5">
        <v>1772.4</v>
      </c>
      <c r="C52" s="5">
        <v>1772.4</v>
      </c>
      <c r="D52" s="13">
        <v>0</v>
      </c>
      <c r="E52" s="5">
        <v>1772.4</v>
      </c>
      <c r="F52" s="13">
        <v>331.08</v>
      </c>
      <c r="G52" s="13">
        <v>331.08</v>
      </c>
      <c r="H52" s="5">
        <v>0</v>
      </c>
      <c r="I52" s="44" t="s">
        <v>104</v>
      </c>
    </row>
    <row r="53" spans="1:9" x14ac:dyDescent="0.3">
      <c r="A53" s="4"/>
      <c r="B53" s="5"/>
      <c r="C53" s="13"/>
      <c r="D53" s="13"/>
      <c r="E53" s="13"/>
      <c r="F53" s="77"/>
      <c r="G53" s="77"/>
      <c r="H53" s="13"/>
    </row>
    <row r="54" spans="1:9" x14ac:dyDescent="0.3">
      <c r="A54" s="4" t="s">
        <v>102</v>
      </c>
      <c r="B54" s="5"/>
      <c r="C54" s="5">
        <v>0</v>
      </c>
      <c r="D54" s="13">
        <v>0</v>
      </c>
      <c r="E54" s="5">
        <v>0</v>
      </c>
      <c r="F54" s="77">
        <v>0</v>
      </c>
      <c r="G54" s="77">
        <v>0</v>
      </c>
      <c r="H54" s="5">
        <v>3107.99</v>
      </c>
    </row>
    <row r="55" spans="1:9" x14ac:dyDescent="0.3">
      <c r="A55" s="4" t="s">
        <v>38</v>
      </c>
      <c r="B55" s="5">
        <v>0</v>
      </c>
      <c r="C55" s="5">
        <v>160</v>
      </c>
      <c r="D55" s="13">
        <v>160</v>
      </c>
      <c r="E55" s="5">
        <v>400</v>
      </c>
      <c r="F55" s="77">
        <v>0</v>
      </c>
      <c r="G55" s="77">
        <v>0</v>
      </c>
      <c r="H55" s="9">
        <v>0</v>
      </c>
      <c r="I55" s="44" t="s">
        <v>105</v>
      </c>
    </row>
    <row r="56" spans="1:9" x14ac:dyDescent="0.3">
      <c r="A56" s="4" t="s">
        <v>39</v>
      </c>
      <c r="B56" s="5">
        <v>30</v>
      </c>
      <c r="C56" s="5">
        <v>30</v>
      </c>
      <c r="D56" s="13">
        <v>34.5</v>
      </c>
      <c r="E56" s="5">
        <v>35</v>
      </c>
      <c r="F56" s="77">
        <v>24.49</v>
      </c>
      <c r="G56" s="77">
        <v>24.49</v>
      </c>
      <c r="H56" s="5">
        <v>30</v>
      </c>
    </row>
    <row r="57" spans="1:9" x14ac:dyDescent="0.3">
      <c r="A57" s="4" t="s">
        <v>40</v>
      </c>
      <c r="B57" s="5">
        <v>200</v>
      </c>
      <c r="C57" s="5">
        <v>200</v>
      </c>
      <c r="D57" s="13">
        <v>200</v>
      </c>
      <c r="E57" s="5">
        <v>200</v>
      </c>
      <c r="F57" s="13">
        <v>200</v>
      </c>
      <c r="G57" s="13">
        <v>200</v>
      </c>
      <c r="H57" s="9">
        <v>200</v>
      </c>
      <c r="I57" s="49"/>
    </row>
    <row r="58" spans="1:9" x14ac:dyDescent="0.3">
      <c r="A58" s="24" t="s">
        <v>16</v>
      </c>
      <c r="B58" s="25">
        <f t="shared" ref="B58:H58" si="4">SUM(B51:B57)</f>
        <v>18171.400000000001</v>
      </c>
      <c r="C58" s="25">
        <f t="shared" si="4"/>
        <v>21208.100000000002</v>
      </c>
      <c r="D58" s="25">
        <f t="shared" si="4"/>
        <v>16946.27</v>
      </c>
      <c r="E58" s="25">
        <f t="shared" si="4"/>
        <v>21310.480000000003</v>
      </c>
      <c r="F58" s="25">
        <f>SUM(F51:F57)</f>
        <v>12874.560000000001</v>
      </c>
      <c r="G58" s="25">
        <f>SUM(G51:G57)</f>
        <v>16884.370000000003</v>
      </c>
      <c r="H58" s="25">
        <f t="shared" si="4"/>
        <v>23410.1</v>
      </c>
      <c r="I58" s="76"/>
    </row>
    <row r="59" spans="1:9" x14ac:dyDescent="0.3">
      <c r="A59" s="50" t="s">
        <v>51</v>
      </c>
      <c r="B59" s="51"/>
      <c r="C59" s="52"/>
      <c r="D59" s="52"/>
      <c r="E59" s="52"/>
      <c r="F59" s="52"/>
      <c r="G59" s="52"/>
      <c r="H59" s="52"/>
    </row>
    <row r="60" spans="1:9" x14ac:dyDescent="0.3">
      <c r="A60" s="4" t="s">
        <v>41</v>
      </c>
      <c r="B60" s="5">
        <v>1067.1300000000001</v>
      </c>
      <c r="C60" s="5">
        <v>767.13</v>
      </c>
      <c r="D60" s="5">
        <v>50</v>
      </c>
      <c r="E60" s="5">
        <v>100</v>
      </c>
      <c r="F60" s="53"/>
      <c r="G60" s="53"/>
      <c r="H60" s="5">
        <v>100</v>
      </c>
    </row>
    <row r="61" spans="1:9" x14ac:dyDescent="0.3">
      <c r="A61" s="4" t="s">
        <v>42</v>
      </c>
      <c r="B61" s="5">
        <v>6604.17</v>
      </c>
      <c r="C61" s="5">
        <v>3324.4</v>
      </c>
      <c r="D61" s="5">
        <v>0</v>
      </c>
      <c r="E61" s="5">
        <v>3324.4</v>
      </c>
      <c r="F61" s="53"/>
      <c r="G61" s="53"/>
      <c r="H61" s="5">
        <v>3324.4</v>
      </c>
    </row>
    <row r="62" spans="1:9" x14ac:dyDescent="0.3">
      <c r="A62" s="4" t="s">
        <v>43</v>
      </c>
      <c r="B62" s="5">
        <v>9426.58</v>
      </c>
      <c r="C62" s="13">
        <v>9426.58</v>
      </c>
      <c r="D62" s="13">
        <v>330</v>
      </c>
      <c r="E62" s="13">
        <v>9426.58</v>
      </c>
      <c r="F62" s="54"/>
      <c r="G62" s="54"/>
      <c r="H62" s="13">
        <v>9426.58</v>
      </c>
    </row>
    <row r="63" spans="1:9" x14ac:dyDescent="0.3">
      <c r="A63" s="4" t="s">
        <v>44</v>
      </c>
      <c r="B63" s="5">
        <v>3050</v>
      </c>
      <c r="C63" s="5">
        <v>1000</v>
      </c>
      <c r="D63" s="5">
        <v>500</v>
      </c>
      <c r="E63" s="5">
        <v>1000</v>
      </c>
      <c r="F63" s="53"/>
      <c r="G63" s="53"/>
      <c r="H63" s="5">
        <v>1000</v>
      </c>
    </row>
    <row r="64" spans="1:9" x14ac:dyDescent="0.3">
      <c r="A64" s="4" t="s">
        <v>47</v>
      </c>
      <c r="B64" s="5">
        <v>2000</v>
      </c>
      <c r="C64" s="5">
        <v>2000</v>
      </c>
      <c r="D64" s="5">
        <v>0</v>
      </c>
      <c r="E64" s="5">
        <v>2500</v>
      </c>
      <c r="F64" s="53"/>
      <c r="G64" s="9">
        <v>2200</v>
      </c>
      <c r="H64" s="9">
        <v>2000</v>
      </c>
    </row>
    <row r="65" spans="1:9" x14ac:dyDescent="0.3">
      <c r="A65" s="4" t="s">
        <v>45</v>
      </c>
      <c r="B65" s="5">
        <v>6000</v>
      </c>
      <c r="C65" s="13">
        <v>5500</v>
      </c>
      <c r="D65" s="13">
        <v>0</v>
      </c>
      <c r="E65" s="13">
        <v>5500</v>
      </c>
      <c r="F65" s="61">
        <v>450</v>
      </c>
      <c r="G65" s="61">
        <v>450</v>
      </c>
      <c r="H65" s="13">
        <v>4720</v>
      </c>
    </row>
    <row r="66" spans="1:9" x14ac:dyDescent="0.3">
      <c r="A66" s="4" t="s">
        <v>46</v>
      </c>
      <c r="B66" s="5">
        <v>7961.16</v>
      </c>
      <c r="C66" s="5">
        <v>4000</v>
      </c>
      <c r="D66" s="5">
        <v>0</v>
      </c>
      <c r="E66" s="5">
        <v>4000</v>
      </c>
      <c r="F66" s="9">
        <v>94.74</v>
      </c>
      <c r="G66" s="9">
        <v>94.74</v>
      </c>
      <c r="H66" s="9">
        <v>4000</v>
      </c>
    </row>
    <row r="67" spans="1:9" x14ac:dyDescent="0.3">
      <c r="A67" s="4" t="s">
        <v>101</v>
      </c>
      <c r="B67" s="5"/>
      <c r="C67" s="5"/>
      <c r="D67" s="5"/>
      <c r="E67" s="5"/>
      <c r="F67" s="9"/>
      <c r="G67" s="9"/>
      <c r="H67" s="9">
        <v>1772.41</v>
      </c>
    </row>
    <row r="68" spans="1:9" x14ac:dyDescent="0.3">
      <c r="A68" s="4" t="s">
        <v>25</v>
      </c>
      <c r="B68" s="5">
        <v>2191.35</v>
      </c>
      <c r="C68" s="5">
        <v>1000</v>
      </c>
      <c r="D68" s="5">
        <v>200</v>
      </c>
      <c r="E68" s="5">
        <v>700</v>
      </c>
      <c r="F68" s="53"/>
      <c r="G68" s="53"/>
      <c r="H68" s="5">
        <v>700</v>
      </c>
    </row>
    <row r="69" spans="1:9" s="8" customFormat="1" x14ac:dyDescent="0.3">
      <c r="A69" s="24" t="s">
        <v>48</v>
      </c>
      <c r="B69" s="25">
        <f t="shared" ref="B69:H69" si="5">SUM(B60:B68)</f>
        <v>38300.39</v>
      </c>
      <c r="C69" s="25">
        <f t="shared" si="5"/>
        <v>27018.11</v>
      </c>
      <c r="D69" s="25">
        <f t="shared" si="5"/>
        <v>1080</v>
      </c>
      <c r="E69" s="25">
        <f t="shared" si="5"/>
        <v>26550.98</v>
      </c>
      <c r="F69" s="25">
        <f t="shared" si="5"/>
        <v>544.74</v>
      </c>
      <c r="G69" s="25">
        <f t="shared" si="5"/>
        <v>2744.74</v>
      </c>
      <c r="H69" s="25">
        <f t="shared" si="5"/>
        <v>27043.39</v>
      </c>
      <c r="I69" s="45"/>
    </row>
    <row r="70" spans="1:9" x14ac:dyDescent="0.3">
      <c r="A70" s="33" t="s">
        <v>16</v>
      </c>
      <c r="B70" s="34">
        <f t="shared" ref="B70:H70" si="6">B58+B69</f>
        <v>56471.79</v>
      </c>
      <c r="C70" s="34">
        <f t="shared" si="6"/>
        <v>48226.210000000006</v>
      </c>
      <c r="D70" s="34">
        <f t="shared" si="6"/>
        <v>18026.27</v>
      </c>
      <c r="E70" s="34">
        <f t="shared" si="6"/>
        <v>47861.460000000006</v>
      </c>
      <c r="F70" s="34">
        <f t="shared" si="6"/>
        <v>13419.300000000001</v>
      </c>
      <c r="G70" s="34">
        <f t="shared" si="6"/>
        <v>19629.11</v>
      </c>
      <c r="H70" s="34">
        <f t="shared" si="6"/>
        <v>50453.49</v>
      </c>
    </row>
    <row r="71" spans="1:9" x14ac:dyDescent="0.3">
      <c r="A71" s="29"/>
      <c r="B71" s="30"/>
      <c r="C71" s="2"/>
      <c r="D71" s="31"/>
      <c r="E71" s="30"/>
      <c r="F71" s="31"/>
      <c r="G71" s="31"/>
      <c r="H71" s="30"/>
    </row>
    <row r="72" spans="1:9" x14ac:dyDescent="0.3">
      <c r="A72" s="32" t="s">
        <v>67</v>
      </c>
      <c r="B72" s="17"/>
      <c r="C72" s="68">
        <v>58327.8</v>
      </c>
      <c r="D72" s="36">
        <v>58327.8</v>
      </c>
      <c r="E72" s="68">
        <v>54357.37</v>
      </c>
      <c r="F72" s="36">
        <v>54357.37</v>
      </c>
      <c r="G72" s="36">
        <v>54357.37</v>
      </c>
      <c r="H72" s="36">
        <v>54357.37</v>
      </c>
    </row>
    <row r="73" spans="1:9" x14ac:dyDescent="0.3">
      <c r="A73" s="6" t="s">
        <v>68</v>
      </c>
      <c r="B73" s="17"/>
      <c r="C73" s="37">
        <f t="shared" ref="C73:H73" si="7">-C70+C20</f>
        <v>-30425.120000000006</v>
      </c>
      <c r="D73" s="37">
        <f t="shared" si="7"/>
        <v>134.81999999999971</v>
      </c>
      <c r="E73" s="16">
        <f t="shared" si="7"/>
        <v>-28261.130000000005</v>
      </c>
      <c r="F73" s="37">
        <f t="shared" si="7"/>
        <v>6181.8599999999988</v>
      </c>
      <c r="G73" s="78">
        <f t="shared" si="7"/>
        <v>561.04999999999927</v>
      </c>
      <c r="H73" s="16">
        <f t="shared" si="7"/>
        <v>-30942.870000000003</v>
      </c>
    </row>
    <row r="74" spans="1:9" x14ac:dyDescent="0.3">
      <c r="A74" s="6" t="s">
        <v>61</v>
      </c>
      <c r="B74" s="16"/>
      <c r="C74" s="16">
        <f t="shared" ref="C74:H74" si="8">C72+C73</f>
        <v>27902.679999999997</v>
      </c>
      <c r="D74" s="16">
        <f t="shared" si="8"/>
        <v>58462.62</v>
      </c>
      <c r="E74" s="16">
        <f t="shared" si="8"/>
        <v>26096.239999999998</v>
      </c>
      <c r="F74" s="67">
        <f t="shared" si="8"/>
        <v>60539.23</v>
      </c>
      <c r="G74" s="67">
        <f t="shared" si="8"/>
        <v>54918.42</v>
      </c>
      <c r="H74" s="16">
        <f t="shared" si="8"/>
        <v>23414.5</v>
      </c>
    </row>
    <row r="75" spans="1:9" x14ac:dyDescent="0.3">
      <c r="A75" t="s">
        <v>60</v>
      </c>
      <c r="B75" s="16"/>
      <c r="C75" s="65"/>
      <c r="D75" s="16">
        <f>D70</f>
        <v>18026.27</v>
      </c>
      <c r="E75" s="66"/>
      <c r="F75" s="16">
        <f>F70</f>
        <v>13419.300000000001</v>
      </c>
      <c r="G75" s="16">
        <f>G70</f>
        <v>19629.11</v>
      </c>
      <c r="H75" s="14"/>
    </row>
    <row r="76" spans="1:9" x14ac:dyDescent="0.3">
      <c r="A76" t="s">
        <v>52</v>
      </c>
      <c r="B76" s="16"/>
      <c r="C76" s="16">
        <f>SUM(C51+C52)</f>
        <v>20818.100000000002</v>
      </c>
      <c r="D76" s="16">
        <f>SUM(D51+D52)</f>
        <v>16551.77</v>
      </c>
      <c r="E76" s="16">
        <f>SUM(E51+E52)</f>
        <v>20675.480000000003</v>
      </c>
      <c r="F76" s="16">
        <f>SUM(F51+F52)</f>
        <v>12650.070000000002</v>
      </c>
      <c r="G76" s="16">
        <f>SUM(G51+G52)</f>
        <v>16659.88</v>
      </c>
      <c r="H76" s="16">
        <f>H51+H52</f>
        <v>20072.11</v>
      </c>
    </row>
    <row r="77" spans="1:9" x14ac:dyDescent="0.3">
      <c r="A77" s="8" t="s">
        <v>53</v>
      </c>
      <c r="B77" s="14"/>
      <c r="C77" s="65"/>
      <c r="D77" s="16">
        <f>SUM(D58+D69)</f>
        <v>18026.27</v>
      </c>
      <c r="E77" s="65"/>
      <c r="F77" s="16">
        <f>SUM(F58+F69)</f>
        <v>13419.300000000001</v>
      </c>
      <c r="G77" s="16">
        <f>SUM(G58+G69)</f>
        <v>19629.11</v>
      </c>
      <c r="H77" s="16"/>
    </row>
    <row r="78" spans="1:9" x14ac:dyDescent="0.3">
      <c r="A78" t="s">
        <v>62</v>
      </c>
      <c r="B78" s="16"/>
      <c r="C78" s="16"/>
      <c r="D78" s="16">
        <f>D74-D75</f>
        <v>40436.350000000006</v>
      </c>
      <c r="E78" s="16"/>
      <c r="F78" s="67">
        <f t="shared" ref="F78:G78" si="9">F74-F75</f>
        <v>47119.93</v>
      </c>
      <c r="G78" s="67">
        <f t="shared" si="9"/>
        <v>35289.31</v>
      </c>
      <c r="H78" s="16">
        <f>H74-H75</f>
        <v>23414.5</v>
      </c>
    </row>
    <row r="79" spans="1:9" s="8" customFormat="1" x14ac:dyDescent="0.3">
      <c r="A79" t="s">
        <v>55</v>
      </c>
      <c r="B79" s="18"/>
      <c r="C79" s="38"/>
      <c r="D79" s="39">
        <f>D78/D76</f>
        <v>2.443022709957908</v>
      </c>
      <c r="E79" s="39"/>
      <c r="F79" s="39">
        <f>F78/F76</f>
        <v>3.7248750402171682</v>
      </c>
      <c r="G79" s="39">
        <f>G78/G76</f>
        <v>2.1182211396480644</v>
      </c>
      <c r="H79" s="39">
        <f>H78/H76</f>
        <v>1.1665191153296788</v>
      </c>
      <c r="I79" s="45"/>
    </row>
    <row r="80" spans="1:9" ht="16.2" thickBot="1" x14ac:dyDescent="0.35">
      <c r="B80" s="14"/>
      <c r="C80" s="16"/>
      <c r="D80" s="16"/>
      <c r="E80" s="16"/>
      <c r="F80" s="16"/>
      <c r="G80" s="16"/>
      <c r="H80" s="16"/>
    </row>
    <row r="81" spans="1:9" x14ac:dyDescent="0.3">
      <c r="A81" t="s">
        <v>50</v>
      </c>
      <c r="B81" s="15"/>
      <c r="C81" s="71">
        <v>362</v>
      </c>
      <c r="D81" s="28"/>
      <c r="E81" s="69">
        <v>363</v>
      </c>
      <c r="F81" s="28"/>
      <c r="G81" s="28"/>
      <c r="H81" s="73">
        <v>363</v>
      </c>
      <c r="I81" s="44" t="s">
        <v>98</v>
      </c>
    </row>
    <row r="82" spans="1:9" ht="16.2" thickBot="1" x14ac:dyDescent="0.35">
      <c r="A82" t="s">
        <v>54</v>
      </c>
      <c r="B82" s="14"/>
      <c r="C82" s="72">
        <f>C7/C81</f>
        <v>35.911602209944753</v>
      </c>
      <c r="E82" s="70">
        <f>E7/E81</f>
        <v>38.567493112947659</v>
      </c>
      <c r="H82" s="74">
        <f>H7/H81</f>
        <v>38.567493112947659</v>
      </c>
    </row>
    <row r="83" spans="1:9" x14ac:dyDescent="0.3">
      <c r="B83" s="14"/>
      <c r="C83" s="14"/>
      <c r="E83" s="14"/>
      <c r="F83" s="16">
        <f>SUM(H82-C82)</f>
        <v>2.6558909030029056</v>
      </c>
      <c r="G83" s="16"/>
      <c r="H83" s="14"/>
    </row>
    <row r="84" spans="1:9" x14ac:dyDescent="0.3">
      <c r="B84" s="16"/>
      <c r="C84" s="16"/>
      <c r="D84" s="16"/>
      <c r="E84" s="16"/>
      <c r="F84" s="16"/>
      <c r="G84" s="16"/>
      <c r="H84" s="16"/>
    </row>
    <row r="86" spans="1:9" x14ac:dyDescent="0.3">
      <c r="A86" s="10"/>
      <c r="B86" s="11"/>
    </row>
    <row r="87" spans="1:9" x14ac:dyDescent="0.3">
      <c r="A87" s="10"/>
    </row>
    <row r="88" spans="1:9" x14ac:dyDescent="0.3">
      <c r="A88" s="10"/>
    </row>
    <row r="89" spans="1:9" x14ac:dyDescent="0.3">
      <c r="A89" s="10"/>
    </row>
  </sheetData>
  <pageMargins left="0.7" right="0.7" top="0.75" bottom="0.75" header="0.3" footer="0.3"/>
  <pageSetup paperSize="9" scale="2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Benwick Parish Council</cp:lastModifiedBy>
  <cp:lastPrinted>2023-04-02T13:58:19Z</cp:lastPrinted>
  <dcterms:created xsi:type="dcterms:W3CDTF">2022-05-08T14:19:14Z</dcterms:created>
  <dcterms:modified xsi:type="dcterms:W3CDTF">2026-04-13T20:41:46Z</dcterms:modified>
</cp:coreProperties>
</file>